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75" yWindow="30" windowWidth="13080" windowHeight="12075"/>
  </bookViews>
  <sheets>
    <sheet name="PVA and FVA Continuous Time" sheetId="4" r:id="rId1"/>
    <sheet name="Duration&amp;Convexity-Continuous r" sheetId="5" r:id="rId2"/>
  </sheets>
  <calcPr calcId="125725"/>
</workbook>
</file>

<file path=xl/calcChain.xml><?xml version="1.0" encoding="utf-8"?>
<calcChain xmlns="http://schemas.openxmlformats.org/spreadsheetml/2006/main">
  <c r="E2" i="5"/>
  <c r="F2"/>
  <c r="N2"/>
  <c r="O2" s="1"/>
  <c r="D3"/>
  <c r="E3"/>
  <c r="N3" s="1"/>
  <c r="O3" s="1"/>
  <c r="F3"/>
  <c r="D4"/>
  <c r="F4" s="1"/>
  <c r="B9" i="4"/>
  <c r="B22"/>
  <c r="D5" i="5" l="1"/>
  <c r="E4"/>
  <c r="E5" l="1"/>
  <c r="N5" s="1"/>
  <c r="O5" s="1"/>
  <c r="D6"/>
  <c r="F5"/>
  <c r="N4"/>
  <c r="E6" l="1"/>
  <c r="D7"/>
  <c r="F6"/>
  <c r="O4"/>
  <c r="F7" l="1"/>
  <c r="D8"/>
  <c r="E7"/>
  <c r="N7" s="1"/>
  <c r="O7" s="1"/>
  <c r="N6"/>
  <c r="O6" l="1"/>
  <c r="E8"/>
  <c r="N8" s="1"/>
  <c r="O8" s="1"/>
  <c r="F8"/>
  <c r="D9"/>
  <c r="F9" l="1"/>
  <c r="E9"/>
  <c r="D10"/>
  <c r="N9" l="1"/>
  <c r="F10"/>
  <c r="E10"/>
  <c r="N10" s="1"/>
  <c r="O10" s="1"/>
  <c r="D11"/>
  <c r="E11" l="1"/>
  <c r="D12"/>
  <c r="F11"/>
  <c r="F22" s="1"/>
  <c r="O9"/>
  <c r="E12" l="1"/>
  <c r="N12" s="1"/>
  <c r="O12" s="1"/>
  <c r="D13"/>
  <c r="F12"/>
  <c r="N11"/>
  <c r="E22"/>
  <c r="F13" l="1"/>
  <c r="E13"/>
  <c r="N13" s="1"/>
  <c r="O13" s="1"/>
  <c r="D14"/>
  <c r="O11"/>
  <c r="O22" s="1"/>
  <c r="B9" s="1"/>
  <c r="N22"/>
  <c r="B8" s="1"/>
  <c r="F14" l="1"/>
  <c r="E14"/>
  <c r="N14" s="1"/>
  <c r="O14" s="1"/>
  <c r="D15"/>
  <c r="E24"/>
  <c r="F24"/>
  <c r="F23"/>
  <c r="E23"/>
  <c r="E15" l="1"/>
  <c r="N15" s="1"/>
  <c r="O15" s="1"/>
  <c r="D16"/>
  <c r="F15"/>
  <c r="E16" l="1"/>
  <c r="N16" s="1"/>
  <c r="O16" s="1"/>
  <c r="D17"/>
  <c r="F16"/>
  <c r="F17" l="1"/>
  <c r="E17"/>
  <c r="N17" s="1"/>
  <c r="O17" s="1"/>
  <c r="D18"/>
  <c r="F18" l="1"/>
  <c r="E18"/>
  <c r="N18" s="1"/>
  <c r="O18" s="1"/>
  <c r="D19"/>
  <c r="E19" l="1"/>
  <c r="N19" s="1"/>
  <c r="O19" s="1"/>
  <c r="D20"/>
  <c r="F19"/>
  <c r="E20" l="1"/>
  <c r="N20" s="1"/>
  <c r="O20" s="1"/>
  <c r="D21"/>
  <c r="F20"/>
  <c r="F21" l="1"/>
  <c r="E21"/>
  <c r="N21" s="1"/>
  <c r="O21" s="1"/>
</calcChain>
</file>

<file path=xl/sharedStrings.xml><?xml version="1.0" encoding="utf-8"?>
<sst xmlns="http://schemas.openxmlformats.org/spreadsheetml/2006/main" count="29" uniqueCount="23">
  <si>
    <r>
      <t>FV[T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0"/>
        <rFont val="Arial"/>
        <family val="2"/>
      </rPr>
      <t>,T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0"/>
        <rFont val="Arial"/>
        <family val="2"/>
      </rPr>
      <t xml:space="preserve">] = </t>
    </r>
  </si>
  <si>
    <t>CF =</t>
  </si>
  <si>
    <t xml:space="preserve">g = </t>
  </si>
  <si>
    <t>r =</t>
  </si>
  <si>
    <r>
      <t>T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0"/>
        <rFont val="Arial"/>
        <family val="2"/>
      </rPr>
      <t xml:space="preserve"> = </t>
    </r>
  </si>
  <si>
    <r>
      <t>T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0"/>
        <rFont val="Arial"/>
        <family val="2"/>
      </rPr>
      <t xml:space="preserve"> = </t>
    </r>
  </si>
  <si>
    <t>Future Value Continuous Annuity</t>
  </si>
  <si>
    <r>
      <t>PV[T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0"/>
        <rFont val="Arial"/>
        <family val="2"/>
      </rPr>
      <t>,T</t>
    </r>
    <r>
      <rPr>
        <vertAlign val="subscript"/>
        <sz val="11"/>
        <color theme="1"/>
        <rFont val="Calibri"/>
        <family val="2"/>
        <scheme val="minor"/>
      </rPr>
      <t>n</t>
    </r>
    <r>
      <rPr>
        <sz val="10"/>
        <rFont val="Arial"/>
        <family val="2"/>
      </rPr>
      <t xml:space="preserve">] = </t>
    </r>
  </si>
  <si>
    <t>Present Value Continuous Annuity</t>
  </si>
  <si>
    <t>New PV Estimates</t>
  </si>
  <si>
    <t>= Convexity</t>
  </si>
  <si>
    <t xml:space="preserve">                Duration = </t>
  </si>
  <si>
    <t>PV Bond After Shift</t>
  </si>
  <si>
    <t>PV Bond=</t>
  </si>
  <si>
    <r>
      <t>PV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0"/>
        <rFont val="Arial"/>
        <family val="2"/>
      </rPr>
      <t xml:space="preserve"> =</t>
    </r>
  </si>
  <si>
    <r>
      <t>PV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0"/>
        <rFont val="Arial"/>
        <family val="2"/>
      </rPr>
      <t xml:space="preserve"> =</t>
    </r>
  </si>
  <si>
    <t>dr =</t>
  </si>
  <si>
    <t>FV =</t>
  </si>
  <si>
    <t>but yields are expressed continuously.</t>
  </si>
  <si>
    <t>c =</t>
  </si>
  <si>
    <t>Interest payments are made once per year,</t>
  </si>
  <si>
    <t>T =</t>
  </si>
  <si>
    <t>Continuous Yield Duration and Convexity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</si>
</sst>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1"/>
    <xf numFmtId="3" fontId="1" fillId="2" borderId="0" xfId="1" applyNumberFormat="1" applyFill="1"/>
    <xf numFmtId="0" fontId="1" fillId="2" borderId="0" xfId="1" applyFill="1"/>
    <xf numFmtId="0" fontId="5" fillId="2" borderId="0" xfId="1" applyFont="1" applyFill="1"/>
    <xf numFmtId="0" fontId="1" fillId="0" borderId="0" xfId="1" applyFont="1"/>
    <xf numFmtId="0" fontId="2" fillId="2" borderId="0" xfId="1" applyFont="1" applyFill="1"/>
    <xf numFmtId="0" fontId="2" fillId="2" borderId="0" xfId="1" quotePrefix="1" applyFont="1" applyFill="1"/>
    <xf numFmtId="0" fontId="1" fillId="3" borderId="0" xfId="1" applyFill="1"/>
  </cellXfs>
  <cellStyles count="19">
    <cellStyle name="Comma 2" xfId="2"/>
    <cellStyle name="Normal" xfId="0" builtinId="0"/>
    <cellStyle name="Normal 10" xfId="1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2" xfId="9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E22"/>
  <sheetViews>
    <sheetView tabSelected="1" workbookViewId="0">
      <selection activeCell="A2" sqref="A2"/>
    </sheetView>
  </sheetViews>
  <sheetFormatPr defaultRowHeight="15"/>
  <cols>
    <col min="1" max="1" width="10.28515625" style="1" customWidth="1"/>
    <col min="2" max="16384" width="9.140625" style="1"/>
  </cols>
  <sheetData>
    <row r="1" spans="1:5" ht="18.75">
      <c r="A1" s="4" t="s">
        <v>8</v>
      </c>
      <c r="B1" s="3"/>
      <c r="C1" s="3"/>
      <c r="D1" s="3"/>
      <c r="E1" s="3"/>
    </row>
    <row r="3" spans="1:5" ht="18">
      <c r="A3" s="1" t="s">
        <v>5</v>
      </c>
      <c r="B3" s="3">
        <v>10</v>
      </c>
    </row>
    <row r="4" spans="1:5" ht="18">
      <c r="A4" s="1" t="s">
        <v>4</v>
      </c>
      <c r="B4" s="3">
        <v>0</v>
      </c>
    </row>
    <row r="5" spans="1:5">
      <c r="A5" s="1" t="s">
        <v>3</v>
      </c>
      <c r="B5" s="3">
        <v>0.05</v>
      </c>
    </row>
    <row r="6" spans="1:5">
      <c r="A6" s="1" t="s">
        <v>2</v>
      </c>
      <c r="B6" s="3">
        <v>0</v>
      </c>
    </row>
    <row r="7" spans="1:5">
      <c r="A7" s="1" t="s">
        <v>1</v>
      </c>
      <c r="B7" s="2">
        <v>100000</v>
      </c>
    </row>
    <row r="9" spans="1:5" ht="18">
      <c r="A9" s="1" t="s">
        <v>7</v>
      </c>
      <c r="B9" s="1">
        <f>(B7/(B5-B6))*(1-2.7182818^((B6-B5)*B3))-(B7/(B5-B6))*(1-2.7182818^((B6-B5)*B4))</f>
        <v>786938.67422466178</v>
      </c>
    </row>
    <row r="14" spans="1:5" ht="18.75">
      <c r="A14" s="4" t="s">
        <v>6</v>
      </c>
      <c r="B14" s="3"/>
      <c r="C14" s="3"/>
      <c r="D14" s="3"/>
    </row>
    <row r="16" spans="1:5" ht="18">
      <c r="A16" s="1" t="s">
        <v>5</v>
      </c>
      <c r="B16" s="3">
        <v>8</v>
      </c>
    </row>
    <row r="17" spans="1:2" ht="18">
      <c r="A17" s="1" t="s">
        <v>4</v>
      </c>
      <c r="B17" s="3">
        <v>0</v>
      </c>
    </row>
    <row r="18" spans="1:2">
      <c r="A18" s="1" t="s">
        <v>3</v>
      </c>
      <c r="B18" s="3">
        <v>0.04</v>
      </c>
    </row>
    <row r="19" spans="1:2">
      <c r="A19" s="1" t="s">
        <v>2</v>
      </c>
      <c r="B19" s="3">
        <v>0</v>
      </c>
    </row>
    <row r="20" spans="1:2">
      <c r="A20" s="1" t="s">
        <v>1</v>
      </c>
      <c r="B20" s="2">
        <v>50000</v>
      </c>
    </row>
    <row r="22" spans="1:2" ht="18">
      <c r="A22" s="1" t="s">
        <v>0</v>
      </c>
      <c r="B22" s="1">
        <f>(B20/(B18-B19))*(2.7182818^(B18*B16)-2.7182818^(B19*B16))-(B20/(B18-B19))*(2.7182818^(B19*B17)-2.7182818^(B18*B17))</f>
        <v>471409.69965281192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/>
  <dimension ref="A1:Q24"/>
  <sheetViews>
    <sheetView workbookViewId="0">
      <selection activeCell="G1" sqref="G1"/>
    </sheetView>
  </sheetViews>
  <sheetFormatPr defaultRowHeight="15"/>
  <cols>
    <col min="1" max="16384" width="9.140625" style="1"/>
  </cols>
  <sheetData>
    <row r="1" spans="1:15" ht="18.75">
      <c r="A1" s="4" t="s">
        <v>22</v>
      </c>
      <c r="B1" s="4"/>
      <c r="C1" s="4"/>
      <c r="D1" s="4"/>
      <c r="E1" s="3"/>
      <c r="F1" s="3"/>
    </row>
    <row r="2" spans="1:15">
      <c r="A2" s="1" t="s">
        <v>21</v>
      </c>
      <c r="B2" s="8">
        <v>5</v>
      </c>
      <c r="D2" s="1">
        <v>1</v>
      </c>
      <c r="E2" s="1">
        <f>IF(B$2&gt;D2,B$3*B$4*D2*EXP(-B$5*D2),IF(B$2=D2,(B$3+1)*B$4*D2*EXP(-B$5*D2),0))</f>
        <v>108.58049016431514</v>
      </c>
      <c r="F2" s="1">
        <f>IF(B$2&gt;D2,B$3*B$4*D2^2*EXP(-B$5*D2),IF(B$2=D2,(B$3+1)*B$4*D2^2*EXP(-B$5*D2),0))</f>
        <v>108.58049016431514</v>
      </c>
      <c r="H2" s="1" t="s">
        <v>20</v>
      </c>
      <c r="N2" s="1">
        <f>E2/D2</f>
        <v>108.58049016431514</v>
      </c>
      <c r="O2" s="1">
        <f>N2*EXP(-B$6*D2)</f>
        <v>105.37145171046734</v>
      </c>
    </row>
    <row r="3" spans="1:15">
      <c r="A3" s="1" t="s">
        <v>19</v>
      </c>
      <c r="B3" s="8">
        <v>0.12</v>
      </c>
      <c r="D3" s="1">
        <f>D2+1</f>
        <v>2</v>
      </c>
      <c r="E3" s="1">
        <f>IF(B$2&gt;D3,B$3*B$4*D3*EXP(-B$5*D3),IF(B$2=D3,(B$3+1)*B$4*D3*EXP(-B$5*D3),0))</f>
        <v>196.49538073871562</v>
      </c>
      <c r="F3" s="1">
        <f>IF(B$2&gt;D3,B$3*B$4*D3^2*EXP(-B$5*D3),IF(B$2=D3,(B$3+1)*B$4*D3^2*EXP(-B$5*D3),0))</f>
        <v>392.99076147743125</v>
      </c>
      <c r="H3" s="1" t="s">
        <v>18</v>
      </c>
      <c r="N3" s="1">
        <f>E3/D3</f>
        <v>98.247690369357812</v>
      </c>
      <c r="O3" s="1">
        <f>N3*EXP(-B$6*D3)</f>
        <v>92.526190296427941</v>
      </c>
    </row>
    <row r="4" spans="1:15">
      <c r="A4" s="1" t="s">
        <v>17</v>
      </c>
      <c r="B4" s="8">
        <v>1000</v>
      </c>
      <c r="D4" s="1">
        <f>D3+1</f>
        <v>3</v>
      </c>
      <c r="E4" s="1">
        <f>IF(B$2&gt;D4,B$3*B$4*D4*EXP(-B$5*D4),IF(B$2=D4,(B$3+1)*B$4*D4*EXP(-B$5*D4),0))</f>
        <v>266.69455944541846</v>
      </c>
      <c r="F4" s="1">
        <f>IF(B$2&gt;D4,B$3*B$4*D4^2*EXP(-B$5*D4),IF(B$2=D4,(B$3+1)*B$4*D4^2*EXP(-B$5*D4),0))</f>
        <v>800.08367833625528</v>
      </c>
      <c r="N4" s="1">
        <f>E4/D4</f>
        <v>88.89818648180615</v>
      </c>
      <c r="O4" s="1">
        <f>N4*EXP(-B$6*D4)</f>
        <v>81.246824939779771</v>
      </c>
    </row>
    <row r="5" spans="1:15">
      <c r="A5" s="1" t="s">
        <v>3</v>
      </c>
      <c r="B5" s="8">
        <v>0.1</v>
      </c>
      <c r="D5" s="1">
        <f>D4+1</f>
        <v>4</v>
      </c>
      <c r="E5" s="1">
        <f>IF(B$2&gt;D5,B$3*B$4*D5*EXP(-B$5*D5),IF(B$2=D5,(B$3+1)*B$4*D5*EXP(-B$5*D5),0))</f>
        <v>321.75362209710687</v>
      </c>
      <c r="F5" s="1">
        <f>IF(B$2&gt;D5,B$3*B$4*D5^2*EXP(-B$5*D5),IF(B$2=D5,(B$3+1)*B$4*D5^2*EXP(-B$5*D5),0))</f>
        <v>1287.0144883884275</v>
      </c>
      <c r="N5" s="1">
        <f>E5/D5</f>
        <v>80.438405524276718</v>
      </c>
      <c r="O5" s="1">
        <f>N5*EXP(-B$6*D5)</f>
        <v>71.342465756423323</v>
      </c>
    </row>
    <row r="6" spans="1:15">
      <c r="A6" s="1" t="s">
        <v>16</v>
      </c>
      <c r="B6" s="8">
        <v>0.03</v>
      </c>
      <c r="D6" s="1">
        <f>D5+1</f>
        <v>5</v>
      </c>
      <c r="E6" s="1">
        <f>IF(B$2&gt;D6,B$3*B$4*D6*EXP(-B$5*D6),IF(B$2=D6,(B$3+1)*B$4*D6*EXP(-B$5*D6),0))</f>
        <v>3396.5716943907473</v>
      </c>
      <c r="F6" s="1">
        <f>IF(B$2&gt;D6,B$3*B$4*D6^2*EXP(-B$5*D6),IF(B$2=D6,(B$3+1)*B$4*D6^2*EXP(-B$5*D6),0))</f>
        <v>16982.858471953736</v>
      </c>
      <c r="N6" s="1">
        <f>E6/D6</f>
        <v>679.31433887814944</v>
      </c>
      <c r="O6" s="1">
        <f>N6*EXP(-B$6*D6)</f>
        <v>584.69126997233798</v>
      </c>
    </row>
    <row r="7" spans="1:15">
      <c r="D7" s="1">
        <f>D6+1</f>
        <v>6</v>
      </c>
      <c r="E7" s="1">
        <f>IF(B$2&gt;D7,B$3*B$4*D7*EXP(-B$5*D7),IF(B$2=D7,(B$3+1)*B$4*D7*EXP(-B$5*D7),0))</f>
        <v>0</v>
      </c>
      <c r="F7" s="1">
        <f>IF(B$2&gt;D7,B$3*B$4*D7^2*EXP(-B$5*D7),IF(B$2=D7,(B$3+1)*B$4*D7^2*EXP(-B$5*D7),0))</f>
        <v>0</v>
      </c>
      <c r="N7" s="1">
        <f>E7/D7</f>
        <v>0</v>
      </c>
      <c r="O7" s="1">
        <f>N7*EXP(-B$6*D7)</f>
        <v>0</v>
      </c>
    </row>
    <row r="8" spans="1:15" ht="18">
      <c r="A8" s="3" t="s">
        <v>15</v>
      </c>
      <c r="B8" s="3">
        <f>N22</f>
        <v>1055.4791114179052</v>
      </c>
      <c r="D8" s="1">
        <f>D7+1</f>
        <v>7</v>
      </c>
      <c r="E8" s="1">
        <f>IF(B$2&gt;D8,B$3*B$4*D8*EXP(-B$5*D8),IF(B$2=D8,(B$3+1)*B$4*D8*EXP(-B$5*D8),0))</f>
        <v>0</v>
      </c>
      <c r="F8" s="1">
        <f>IF(B$2&gt;D8,B$3*B$4*D8^2*EXP(-B$5*D8),IF(B$2=D8,(B$3+1)*B$4*D8^2*EXP(-B$5*D8),0))</f>
        <v>0</v>
      </c>
      <c r="N8" s="1">
        <f>E8/D8</f>
        <v>0</v>
      </c>
      <c r="O8" s="1">
        <f>N8*EXP(-B$6*D8)</f>
        <v>0</v>
      </c>
    </row>
    <row r="9" spans="1:15" ht="18">
      <c r="A9" s="3" t="s">
        <v>14</v>
      </c>
      <c r="B9" s="3">
        <f>O22</f>
        <v>935.1782026754363</v>
      </c>
      <c r="D9" s="1">
        <f>D8+1</f>
        <v>8</v>
      </c>
      <c r="E9" s="1">
        <f>IF(B$2&gt;D9,B$3*B$4*D9*EXP(-B$5*D9),IF(B$2=D9,(B$3+1)*B$4*D9*EXP(-B$5*D9),0))</f>
        <v>0</v>
      </c>
      <c r="F9" s="1">
        <f>IF(B$2&gt;D9,B$3*B$4*D9^2*EXP(-B$5*D9),IF(B$2=D9,(B$3+1)*B$4*D9^2*EXP(-B$5*D9),0))</f>
        <v>0</v>
      </c>
      <c r="N9" s="1">
        <f>E9/D9</f>
        <v>0</v>
      </c>
      <c r="O9" s="1">
        <f>N9*EXP(-B$6*D9)</f>
        <v>0</v>
      </c>
    </row>
    <row r="10" spans="1:15">
      <c r="D10" s="1">
        <f>D9+1</f>
        <v>9</v>
      </c>
      <c r="E10" s="1">
        <f>IF(B$2&gt;D10,B$3*B$4*D10*EXP(-B$5*D10),IF(B$2=D10,(B$3+1)*B$4*D10*EXP(-B$5*D10),0))</f>
        <v>0</v>
      </c>
      <c r="F10" s="1">
        <f>IF(B$2&gt;D10,B$3*B$4*D10^2*EXP(-B$5*D10),IF(B$2=D10,(B$3+1)*B$4*D10^2*EXP(-B$5*D10),0))</f>
        <v>0</v>
      </c>
      <c r="N10" s="1">
        <f>E10/D10</f>
        <v>0</v>
      </c>
      <c r="O10" s="1">
        <f>N10*EXP(-B$6*D10)</f>
        <v>0</v>
      </c>
    </row>
    <row r="11" spans="1:15">
      <c r="D11" s="1">
        <f>D10+1</f>
        <v>10</v>
      </c>
      <c r="E11" s="1">
        <f>IF(B$2&gt;D11,B$3*B$4*D11*EXP(-B$5*D11),IF(B$2=D11,(B$3+1)*B$4*D11*EXP(-B$5*D11),0))</f>
        <v>0</v>
      </c>
      <c r="F11" s="1">
        <f>IF(B$2&gt;D11,B$3*B$4*D11^2*EXP(-B$5*D11),IF(B$2=D11,(B$3+1)*B$4*D11^2*EXP(-B$5*D11),0))</f>
        <v>0</v>
      </c>
      <c r="N11" s="1">
        <f>E11/D11</f>
        <v>0</v>
      </c>
      <c r="O11" s="1">
        <f>N11*EXP(-B$6*D11)</f>
        <v>0</v>
      </c>
    </row>
    <row r="12" spans="1:15">
      <c r="D12" s="1">
        <f>D11+1</f>
        <v>11</v>
      </c>
      <c r="E12" s="1">
        <f>IF(B$2&gt;D12,B$3*B$4*D12*EXP(-B$5*D12),IF(B$2=D12,(B$3+1)*B$4*D12*EXP(-B$5*D12),0))</f>
        <v>0</v>
      </c>
      <c r="F12" s="1">
        <f>IF(B$2&gt;D12,B$3*B$4*D12^2*EXP(-B$5*D12),IF(B$2=D12,(B$3+1)*B$4*D12^2*EXP(-B$5*D12),0))</f>
        <v>0</v>
      </c>
      <c r="N12" s="1">
        <f>E12/D12</f>
        <v>0</v>
      </c>
      <c r="O12" s="1">
        <f>N12*EXP(-B$6*D12)</f>
        <v>0</v>
      </c>
    </row>
    <row r="13" spans="1:15">
      <c r="D13" s="1">
        <f>D12+1</f>
        <v>12</v>
      </c>
      <c r="E13" s="1">
        <f>IF(B$2&gt;D13,B$3*B$4*D13*EXP(-B$5*D13),IF(B$2=D13,(B$3+1)*B$4*D13*EXP(-B$5*D13),0))</f>
        <v>0</v>
      </c>
      <c r="F13" s="1">
        <f>IF(B$2&gt;D13,B$3*B$4*D13^2*EXP(-B$5*D13),IF(B$2=D13,(B$3+1)*B$4*D13^2*EXP(-B$5*D13),0))</f>
        <v>0</v>
      </c>
      <c r="N13" s="1">
        <f>E13/D13</f>
        <v>0</v>
      </c>
      <c r="O13" s="1">
        <f>N13*EXP(-B$6*D13)</f>
        <v>0</v>
      </c>
    </row>
    <row r="14" spans="1:15">
      <c r="D14" s="1">
        <f>D13+1</f>
        <v>13</v>
      </c>
      <c r="E14" s="1">
        <f>IF(B$2&gt;D14,B$3*B$4*D14*EXP(-B$5*D14),IF(B$2=D14,(B$3+1)*B$4*D14*EXP(-B$5*D14),0))</f>
        <v>0</v>
      </c>
      <c r="F14" s="1">
        <f>IF(B$2&gt;D14,B$3*B$4*D14^2*EXP(-B$5*D14),IF(B$2=D14,(B$3+1)*B$4*D14^2*EXP(-B$5*D14),0))</f>
        <v>0</v>
      </c>
      <c r="N14" s="1">
        <f>E14/D14</f>
        <v>0</v>
      </c>
      <c r="O14" s="1">
        <f>N14*EXP(-B$6*D14)</f>
        <v>0</v>
      </c>
    </row>
    <row r="15" spans="1:15">
      <c r="D15" s="1">
        <f>D14+1</f>
        <v>14</v>
      </c>
      <c r="E15" s="1">
        <f>IF(B$2&gt;D15,B$3*B$4*D15*EXP(-B$5*D15),IF(B$2=D15,(B$3+1)*B$4*D15*EXP(-B$5*D15),0))</f>
        <v>0</v>
      </c>
      <c r="F15" s="1">
        <f>IF(B$2&gt;D15,B$3*B$4*D15^2*EXP(-B$5*D15),IF(B$2=D15,(B$3+1)*B$4*D15^2*EXP(-B$5*D15),0))</f>
        <v>0</v>
      </c>
      <c r="N15" s="1">
        <f>E15/D15</f>
        <v>0</v>
      </c>
      <c r="O15" s="1">
        <f>N15*EXP(-B$6*D15)</f>
        <v>0</v>
      </c>
    </row>
    <row r="16" spans="1:15">
      <c r="D16" s="1">
        <f>D15+1</f>
        <v>15</v>
      </c>
      <c r="E16" s="1">
        <f>IF(B$2&gt;D16,B$3*B$4*D16*EXP(-B$5*D16),IF(B$2=D16,(B$3+1)*B$4*D16*EXP(-B$5*D16),0))</f>
        <v>0</v>
      </c>
      <c r="F16" s="1">
        <f>IF(B$2&gt;D16,B$3*B$4*D16^2*EXP(-B$5*D16),IF(B$2=D16,(B$3+1)*B$4*D16^2*EXP(-B$5*D16),0))</f>
        <v>0</v>
      </c>
      <c r="N16" s="1">
        <f>E16/D16</f>
        <v>0</v>
      </c>
      <c r="O16" s="1">
        <f>N16*EXP(-B$6*D16)</f>
        <v>0</v>
      </c>
    </row>
    <row r="17" spans="3:17">
      <c r="D17" s="1">
        <f>D16+1</f>
        <v>16</v>
      </c>
      <c r="E17" s="1">
        <f>IF(B$2&gt;D17,B$3*B$4*D17*EXP(-B$5*D17),IF(B$2=D17,(B$3+1)*B$4*D17*EXP(-B$5*D17),0))</f>
        <v>0</v>
      </c>
      <c r="F17" s="1">
        <f>IF(B$2&gt;D17,B$3*B$4*D17^2*EXP(-B$5*D17),IF(B$2=D17,(B$3+1)*B$4*D17^2*EXP(-B$5*D17),0))</f>
        <v>0</v>
      </c>
      <c r="N17" s="1">
        <f>E17/D17</f>
        <v>0</v>
      </c>
      <c r="O17" s="1">
        <f>N17*EXP(-B$6*D17)</f>
        <v>0</v>
      </c>
    </row>
    <row r="18" spans="3:17">
      <c r="D18" s="1">
        <f>D17+1</f>
        <v>17</v>
      </c>
      <c r="E18" s="1">
        <f>IF(B$2&gt;D18,B$3*B$4*D18*EXP(-B$5*D18),IF(B$2=D18,(B$3+1)*B$4*D18*EXP(-B$5*D18),0))</f>
        <v>0</v>
      </c>
      <c r="F18" s="1">
        <f>IF(B$2&gt;D18,B$3*B$4*D18^2*EXP(-B$5*D18),IF(B$2=D18,(B$3+1)*B$4*D18^2*EXP(-B$5*D18),0))</f>
        <v>0</v>
      </c>
      <c r="N18" s="1">
        <f>E18/D18</f>
        <v>0</v>
      </c>
      <c r="O18" s="1">
        <f>N18*EXP(-B$6*D18)</f>
        <v>0</v>
      </c>
    </row>
    <row r="19" spans="3:17">
      <c r="D19" s="1">
        <f>D18+1</f>
        <v>18</v>
      </c>
      <c r="E19" s="1">
        <f>IF(B$2&gt;D19,B$3*B$4*D19*EXP(-B$5*D19),IF(B$2=D19,(B$3+1)*B$4*D19*EXP(-B$5*D19),0))</f>
        <v>0</v>
      </c>
      <c r="F19" s="1">
        <f>IF(B$2&gt;D19,B$3*B$4*D19^2*EXP(-B$5*D19),IF(B$2=D19,(B$3+1)*B$4*D19^2*EXP(-B$5*D19),0))</f>
        <v>0</v>
      </c>
      <c r="N19" s="1">
        <f>E19/D19</f>
        <v>0</v>
      </c>
      <c r="O19" s="1">
        <f>N19*EXP(-B$6*D19)</f>
        <v>0</v>
      </c>
    </row>
    <row r="20" spans="3:17">
      <c r="D20" s="1">
        <f>D19+1</f>
        <v>19</v>
      </c>
      <c r="E20" s="1">
        <f>IF(B$2&gt;D20,B$3*B$4*D20*EXP(-B$5*D20),IF(B$2=D20,(B$3+1)*B$4*D20*EXP(-B$5*D20),0))</f>
        <v>0</v>
      </c>
      <c r="F20" s="1">
        <f>IF(B$2&gt;D20,B$3*B$4*D20^2*EXP(-B$5*D20),IF(B$2=D20,(B$3+1)*B$4*D20^2*EXP(-B$5*D20),0))</f>
        <v>0</v>
      </c>
      <c r="N20" s="1">
        <f>E20/D20</f>
        <v>0</v>
      </c>
      <c r="O20" s="1">
        <f>N20*EXP(-B$6*D20)</f>
        <v>0</v>
      </c>
    </row>
    <row r="21" spans="3:17">
      <c r="D21" s="1">
        <f>D20+1</f>
        <v>20</v>
      </c>
      <c r="E21" s="1">
        <f>IF(B$2&gt;D21,B$3*B$4*D21*EXP(-B$5*D21),IF(B$2=D21,(B$3+1)*B$4*D21*EXP(-B$5*D21),0))</f>
        <v>0</v>
      </c>
      <c r="F21" s="1">
        <f>IF(B$2&gt;D21,B$3*B$4*D21^2*EXP(-B$5*D21),IF(B$2=D21,(B$3+1)*B$4*D21^2*EXP(-B$5*D21),0))</f>
        <v>0</v>
      </c>
      <c r="N21" s="1">
        <f>E21/D21</f>
        <v>0</v>
      </c>
      <c r="O21" s="1">
        <f>N21*EXP(-B$6*D21)</f>
        <v>0</v>
      </c>
    </row>
    <row r="22" spans="3:17">
      <c r="E22" s="1">
        <f>SUM(E2:E11)</f>
        <v>4290.0957468363031</v>
      </c>
      <c r="F22" s="1">
        <f>SUM(F2:F11)</f>
        <v>19571.527890320165</v>
      </c>
      <c r="M22" s="6" t="s">
        <v>13</v>
      </c>
      <c r="N22" s="3">
        <f>SUM(N2:N11)</f>
        <v>1055.4791114179052</v>
      </c>
      <c r="O22" s="3">
        <f>SUM(O2:O11)</f>
        <v>935.1782026754363</v>
      </c>
      <c r="P22" s="6" t="s">
        <v>12</v>
      </c>
      <c r="Q22" s="3"/>
    </row>
    <row r="23" spans="3:17">
      <c r="C23" s="6" t="s">
        <v>11</v>
      </c>
      <c r="D23" s="6"/>
      <c r="E23" s="6">
        <f>E22/B8</f>
        <v>4.0645955949550645</v>
      </c>
      <c r="F23" s="6">
        <f>0.5*F22/B8</f>
        <v>9.2713951790236031</v>
      </c>
      <c r="G23" s="7" t="s">
        <v>10</v>
      </c>
      <c r="H23" s="6"/>
    </row>
    <row r="24" spans="3:17">
      <c r="E24" s="1">
        <f>$B8-E23*$B6*$B8</f>
        <v>926.77623901281606</v>
      </c>
      <c r="F24" s="1">
        <f>$B8-E23*$B6*$B8+B8*F23*B6^2</f>
        <v>935.58342656346008</v>
      </c>
      <c r="G24" s="5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PVA and FVA Continuous Time</vt:lpstr>
      <vt:lpstr>Duration&amp;Convexity-Continuous 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2015-01-28T19:30:41Z</dcterms:created>
  <dcterms:modified xsi:type="dcterms:W3CDTF">2015-01-28T21:17:13Z</dcterms:modified>
</cp:coreProperties>
</file>